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SO LIEU THU\Cong khai\1. Công khai NS quý năm 2026\"/>
    </mc:Choice>
  </mc:AlternateContent>
  <xr:revisionPtr revIDLastSave="0" documentId="13_ncr:1_{E6D5E10E-E48F-4CE0-948C-7851F13A001A}"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2026" sheetId="2" r:id="rId2"/>
  </sheets>
  <definedNames>
    <definedName name="_xlnm.Print_Area" localSheetId="1">'Quý I.2026'!$A$1:$F$36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2" l="1"/>
  <c r="F14" i="2"/>
  <c r="F9" i="2"/>
  <c r="F10" i="2"/>
  <c r="F8" i="2"/>
  <c r="I8" i="2"/>
  <c r="I9" i="2"/>
  <c r="C33" i="2"/>
  <c r="D33" i="2"/>
  <c r="D10" i="2"/>
  <c r="C10" i="2" l="1"/>
  <c r="E32" i="2"/>
  <c r="C14" i="2"/>
  <c r="D14" i="2"/>
  <c r="E27" i="2"/>
  <c r="H11" i="2"/>
  <c r="H35" i="2"/>
  <c r="H34" i="2"/>
  <c r="H33" i="2" l="1"/>
  <c r="H10" i="2"/>
  <c r="H9" i="2" l="1"/>
  <c r="H8" i="2" s="1"/>
  <c r="C9" i="2"/>
  <c r="E31" i="2"/>
  <c r="E30" i="2"/>
  <c r="E29" i="2"/>
  <c r="E28" i="2"/>
  <c r="E26" i="2"/>
  <c r="E25" i="2"/>
  <c r="E24" i="2"/>
  <c r="E23" i="2"/>
  <c r="E22" i="2"/>
  <c r="E21" i="2"/>
  <c r="E20" i="2"/>
  <c r="E19" i="2"/>
  <c r="E18" i="2"/>
  <c r="E14" i="2"/>
  <c r="E11" i="2"/>
  <c r="C8" i="2" l="1"/>
  <c r="D9" i="2"/>
  <c r="E9" i="2" s="1"/>
  <c r="E10" i="2"/>
  <c r="D8" i="2" l="1"/>
  <c r="E8" i="2" l="1"/>
  <c r="D31" i="1" l="1"/>
  <c r="D11" i="1" l="1"/>
  <c r="D10" i="1" s="1"/>
  <c r="D30" i="1"/>
  <c r="C11" i="1" l="1"/>
  <c r="C10" i="1" s="1"/>
  <c r="D9" i="1" l="1"/>
  <c r="D29" i="1"/>
  <c r="E29" i="1" s="1"/>
  <c r="C29" i="1"/>
  <c r="C9" i="1"/>
  <c r="D8" i="1" l="1"/>
  <c r="F8" i="1" s="1"/>
  <c r="C8" i="1"/>
  <c r="E9" i="1" l="1"/>
  <c r="F9" i="1"/>
  <c r="E10" i="1"/>
  <c r="F10" i="1"/>
  <c r="E11" i="1"/>
  <c r="F11" i="1"/>
  <c r="E13" i="1"/>
  <c r="E14" i="1"/>
  <c r="F14" i="1"/>
  <c r="E16" i="1"/>
  <c r="F16" i="1"/>
  <c r="E17" i="1"/>
  <c r="F17" i="1"/>
  <c r="E18" i="1"/>
  <c r="F18" i="1"/>
  <c r="E19" i="1"/>
  <c r="F19" i="1"/>
  <c r="E20" i="1"/>
  <c r="F20" i="1"/>
  <c r="E21" i="1"/>
  <c r="F21" i="1"/>
  <c r="E22" i="1"/>
  <c r="F22" i="1"/>
  <c r="E23" i="1"/>
  <c r="F23" i="1"/>
  <c r="E24" i="1"/>
  <c r="F24" i="1"/>
  <c r="E25" i="1"/>
  <c r="F25" i="1"/>
  <c r="E26" i="1"/>
  <c r="E27" i="1"/>
  <c r="E28" i="1"/>
  <c r="F29" i="1"/>
  <c r="E30" i="1"/>
  <c r="F30" i="1"/>
  <c r="E31" i="1"/>
  <c r="F31" i="1"/>
  <c r="E8" i="1"/>
  <c r="A17" i="1" l="1"/>
  <c r="A18" i="1" s="1"/>
  <c r="A19" i="1" s="1"/>
  <c r="A20" i="1" s="1"/>
  <c r="A21" i="1" s="1"/>
  <c r="A22" i="1" s="1"/>
  <c r="A23" i="1" s="1"/>
  <c r="A24" i="1" s="1"/>
  <c r="A25" i="1" s="1"/>
</calcChain>
</file>

<file path=xl/sharedStrings.xml><?xml version="1.0" encoding="utf-8"?>
<sst xmlns="http://schemas.openxmlformats.org/spreadsheetml/2006/main" count="94" uniqueCount="51">
  <si>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</si>
  <si>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</si>
  <si>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</si>
  <si>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</si>
  <si>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</si>
  <si>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</si>
  <si>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</si>
  <si>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</si>
  <si>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</si>
  <si>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</si>
  <si>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</si>
  <si>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</si>
  <si>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</si>
  <si>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</si>
  <si>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</si>
  <si>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</si>
  <si>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</si>
  <si>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</si>
  <si>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</si>
  <si>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</si>
  <si>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</si>
  <si>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</si>
  <si>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</si>
  <si>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</si>
  <si>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</si>
  <si>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</si>
  <si>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</si>
  <si>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</si>
  <si>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</si>
  <si>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</si>
  <si>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</si>
  <si>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</si>
  <si>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</si>
  <si>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</si>
  <si>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</si>
  <si>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</si>
  <si>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</si>
  <si>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</si>
  <si>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</si>
  <si>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KHÁNH HÒA</t>
  </si>
  <si>
    <t>ƯỚC THỰC HIỆN CHI NGÂN SÁCH ĐỊA PHƯƠNG QUÝ I NĂM 2024</t>
  </si>
  <si>
    <t>ƯỚC THỰC HIỆN QUÝ 
(03 THÁNG, NĂM)</t>
  </si>
  <si>
    <t>q1.2023</t>
  </si>
  <si>
    <t>q1.2024</t>
  </si>
  <si>
    <t>Chi quốc phòng</t>
  </si>
  <si>
    <t>Chi an ninh trật tự</t>
  </si>
  <si>
    <t>Chi ngân sách khác</t>
  </si>
  <si>
    <t>VI</t>
  </si>
  <si>
    <t>Chi tạo nguồn cải cách tiền lương</t>
  </si>
  <si>
    <t>ƯỚC THỰC HIỆN CHI NGÂN SÁCH ĐỊA PHƯƠNG QUÝ I NĂM 2026</t>
  </si>
  <si>
    <t>q1.2025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</si>
</sst>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6">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b/>
      <u/>
      <sz val="12"/>
      <name val="Times New Roman"/>
      <family val="1"/>
    </font>
    <font>
      <u/>
      <sz val="12"/>
      <name val="Times New Roman"/>
      <family val="1"/>
      <charset val="163"/>
    </font>
    <font>
      <sz val="14"/>
      <name val="Times New Roman"/>
      <family val="1"/>
      <charset val="163"/>
    </font>
    <font>
      <i/>
      <u/>
      <sz val="12"/>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b/>
      <i/>
      <sz val="12"/>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4" fillId="0" borderId="0"/>
    <xf numFmtId="0" fontId="12" fillId="0" borderId="0"/>
    <xf numFmtId="0" fontId="17" fillId="0" borderId="0"/>
    <xf numFmtId="0" fontId="1" fillId="0" borderId="0"/>
    <xf numFmtId="3" fontId="8" fillId="0" borderId="0"/>
  </cellStyleXfs>
  <cellXfs count="68">
    <xf numFmtId="0" fontId="0" fillId="0" borderId="0" xfId="0"/>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right"/>
    </xf>
    <xf numFmtId="0" fontId="4" fillId="0" borderId="0" xfId="0" applyFont="1"/>
    <xf numFmtId="0" fontId="10"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applyAlignment="1">
      <alignment horizontal="center"/>
    </xf>
    <xf numFmtId="3" fontId="18" fillId="0" borderId="3" xfId="0" applyNumberFormat="1" applyFont="1" applyBorder="1"/>
    <xf numFmtId="0" fontId="4" fillId="0" borderId="3" xfId="0" applyFont="1" applyBorder="1" applyAlignment="1">
      <alignment horizontal="center"/>
    </xf>
    <xf numFmtId="0" fontId="14" fillId="0" borderId="3" xfId="0" applyFont="1" applyBorder="1" applyAlignment="1">
      <alignment horizontal="center"/>
    </xf>
    <xf numFmtId="0" fontId="3" fillId="0" borderId="3" xfId="0" applyFont="1" applyBorder="1" applyAlignment="1">
      <alignment horizontal="center"/>
    </xf>
    <xf numFmtId="0" fontId="10" fillId="0" borderId="0" xfId="0" applyFont="1"/>
    <xf numFmtId="0" fontId="4" fillId="0" borderId="3" xfId="0" applyFont="1" applyBorder="1"/>
    <xf numFmtId="0" fontId="5" fillId="0" borderId="3" xfId="0" applyFont="1" applyBorder="1"/>
    <xf numFmtId="0" fontId="4" fillId="0" borderId="4" xfId="0" applyFont="1" applyBorder="1"/>
    <xf numFmtId="0" fontId="9" fillId="0" borderId="0" xfId="0" applyFont="1" applyAlignment="1">
      <alignment horizontal="centerContinuous"/>
    </xf>
    <xf numFmtId="0" fontId="8" fillId="0" borderId="0" xfId="0" applyFont="1"/>
    <xf numFmtId="0" fontId="4" fillId="0" borderId="3" xfId="0" applyFont="1" applyBorder="1" applyAlignment="1">
      <alignment horizontal="center" vertical="center"/>
    </xf>
    <xf numFmtId="0" fontId="5" fillId="0" borderId="2" xfId="0" applyFont="1" applyBorder="1"/>
    <xf numFmtId="0" fontId="4" fillId="0" borderId="4" xfId="0" applyFont="1" applyBorder="1" applyAlignment="1">
      <alignment horizontal="center"/>
    </xf>
    <xf numFmtId="0" fontId="5" fillId="0" borderId="3" xfId="0" applyFont="1" applyBorder="1" applyAlignment="1">
      <alignment horizontal="center" vertical="center"/>
    </xf>
    <xf numFmtId="0" fontId="14" fillId="0" borderId="3" xfId="0" applyFont="1" applyBorder="1"/>
    <xf numFmtId="3" fontId="6" fillId="0" borderId="3" xfId="0" applyNumberFormat="1" applyFont="1" applyBorder="1"/>
    <xf numFmtId="3" fontId="4" fillId="0" borderId="3" xfId="0" applyNumberFormat="1" applyFont="1" applyBorder="1" applyAlignment="1">
      <alignment horizontal="right"/>
    </xf>
    <xf numFmtId="0" fontId="4" fillId="0" borderId="3" xfId="0" applyFont="1" applyBorder="1" applyAlignment="1">
      <alignment horizontal="justify" wrapText="1"/>
    </xf>
    <xf numFmtId="0" fontId="4" fillId="0" borderId="3" xfId="0" applyFont="1" applyBorder="1" applyAlignment="1">
      <alignment horizontal="left" wrapText="1"/>
    </xf>
    <xf numFmtId="0" fontId="3" fillId="0" borderId="3" xfId="0" applyFont="1" applyBorder="1" applyAlignment="1">
      <alignment horizontal="left" wrapText="1"/>
    </xf>
    <xf numFmtId="0" fontId="16" fillId="0" borderId="3" xfId="0" applyFont="1" applyBorder="1" applyAlignment="1">
      <alignment wrapText="1"/>
    </xf>
    <xf numFmtId="3" fontId="19" fillId="0" borderId="3" xfId="0" applyNumberFormat="1" applyFont="1" applyBorder="1"/>
    <xf numFmtId="0" fontId="20" fillId="0" borderId="0" xfId="0" applyFont="1"/>
    <xf numFmtId="3" fontId="21" fillId="0" borderId="3" xfId="0" applyNumberFormat="1" applyFont="1" applyBorder="1"/>
    <xf numFmtId="0" fontId="22" fillId="0" borderId="0" xfId="0" applyFont="1"/>
    <xf numFmtId="3" fontId="19" fillId="0" borderId="4" xfId="0" applyNumberFormat="1" applyFont="1" applyBorder="1"/>
    <xf numFmtId="0" fontId="11" fillId="0" borderId="0" xfId="0" applyFont="1" applyAlignment="1">
      <alignment horizontal="right"/>
    </xf>
    <xf numFmtId="0" fontId="5" fillId="0" borderId="0" xfId="0" applyFont="1" applyAlignment="1">
      <alignment horizontal="center"/>
    </xf>
    <xf numFmtId="3" fontId="4" fillId="0" borderId="4" xfId="0" applyNumberFormat="1" applyFont="1" applyBorder="1" applyAlignment="1">
      <alignment horizontal="right"/>
    </xf>
    <xf numFmtId="3" fontId="11" fillId="0" borderId="0" xfId="0" applyNumberFormat="1" applyFont="1"/>
    <xf numFmtId="3" fontId="10" fillId="0" borderId="0" xfId="0" applyNumberFormat="1" applyFont="1"/>
    <xf numFmtId="3" fontId="20" fillId="0" borderId="0" xfId="0" applyNumberFormat="1" applyFont="1"/>
    <xf numFmtId="3" fontId="22" fillId="0" borderId="0" xfId="0" applyNumberFormat="1" applyFont="1"/>
    <xf numFmtId="3" fontId="5" fillId="0" borderId="2" xfId="0" applyNumberFormat="1" applyFont="1" applyBorder="1"/>
    <xf numFmtId="3" fontId="25" fillId="0" borderId="3" xfId="0" applyNumberFormat="1" applyFont="1" applyBorder="1"/>
    <xf numFmtId="3" fontId="5" fillId="0" borderId="3" xfId="0" applyNumberFormat="1" applyFont="1" applyBorder="1" applyAlignment="1">
      <alignment horizontal="right"/>
    </xf>
    <xf numFmtId="3" fontId="9" fillId="0" borderId="0" xfId="0" applyNumberFormat="1" applyFont="1"/>
    <xf numFmtId="0" fontId="9" fillId="0" borderId="0" xfId="0" applyFont="1"/>
    <xf numFmtId="3" fontId="5" fillId="0" borderId="2" xfId="0" applyNumberFormat="1" applyFont="1" applyBorder="1" applyAlignment="1">
      <alignment horizontal="right"/>
    </xf>
    <xf numFmtId="3" fontId="4" fillId="0" borderId="3" xfId="11" applyFont="1" applyBorder="1" applyAlignment="1">
      <alignment vertical="center"/>
    </xf>
    <xf numFmtId="3" fontId="6" fillId="0" borderId="4" xfId="0" applyNumberFormat="1" applyFont="1" applyBorder="1"/>
    <xf numFmtId="3" fontId="5" fillId="0" borderId="3" xfId="0" applyNumberFormat="1" applyFont="1" applyBorder="1"/>
    <xf numFmtId="165" fontId="5" fillId="0" borderId="2" xfId="0" applyNumberFormat="1" applyFont="1" applyBorder="1" applyAlignment="1">
      <alignment horizontal="right"/>
    </xf>
    <xf numFmtId="165" fontId="5" fillId="0" borderId="3" xfId="0" applyNumberFormat="1" applyFont="1" applyBorder="1" applyAlignment="1">
      <alignment horizontal="right"/>
    </xf>
    <xf numFmtId="165" fontId="4" fillId="0" borderId="3" xfId="0" applyNumberFormat="1" applyFont="1" applyBorder="1" applyAlignment="1">
      <alignment horizontal="right"/>
    </xf>
    <xf numFmtId="165" fontId="4" fillId="0" borderId="4" xfId="0" applyNumberFormat="1" applyFont="1" applyBorder="1" applyAlignment="1">
      <alignment horizontal="right"/>
    </xf>
    <xf numFmtId="3" fontId="6" fillId="0" borderId="3" xfId="11" applyFont="1" applyBorder="1" applyAlignment="1">
      <alignment vertical="center"/>
    </xf>
    <xf numFmtId="0" fontId="5"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vertical="center" wrapText="1"/>
    </xf>
    <xf numFmtId="0" fontId="23" fillId="0" borderId="0" xfId="0" applyFont="1" applyAlignment="1">
      <alignment horizontal="right"/>
    </xf>
    <xf numFmtId="0" fontId="3"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6" applyFont="1" applyBorder="1" applyAlignment="1">
      <alignment horizontal="center" vertical="center" wrapText="1"/>
    </xf>
    <xf numFmtId="0" fontId="7" fillId="0" borderId="1" xfId="6" applyFont="1" applyBorder="1" applyAlignment="1">
      <alignment horizontal="center" vertical="center" wrapText="1"/>
    </xf>
    <xf numFmtId="0" fontId="7" fillId="0" borderId="8" xfId="6" applyFont="1" applyBorder="1" applyAlignment="1">
      <alignment horizontal="center" vertical="center" wrapText="1"/>
    </xf>
    <xf numFmtId="0" fontId="7" fillId="0" borderId="9" xfId="6" applyFont="1" applyBorder="1" applyAlignment="1">
      <alignment horizontal="center" vertical="center" wrapText="1"/>
    </xf>
  </cellXfs>
  <cellStyles count="12">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 name="Normal_bao cao dinh ky tuan 201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opLeftCell="A4" zoomScaleNormal="100" workbookViewId="0">
      <selection activeCell="D10" sqref="D10"/>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7" width="12.85546875" style="5" customWidth="1"/>
    <col min="8" max="16384" width="12.85546875" style="5"/>
  </cols>
  <sheetData>
    <row r="1" spans="1:7" ht="21" customHeight="1">
      <c r="A1" s="3" t="s">
        <v>39</v>
      </c>
      <c r="B1" s="3"/>
      <c r="C1" s="4"/>
      <c r="D1" s="18"/>
      <c r="E1" s="57" t="s">
        <v>25</v>
      </c>
      <c r="F1" s="57"/>
    </row>
    <row r="2" spans="1:7" ht="18.75">
      <c r="A2" s="3"/>
      <c r="B2" s="3"/>
      <c r="C2" s="4"/>
      <c r="D2" s="18"/>
      <c r="E2" s="37"/>
      <c r="F2" s="37"/>
    </row>
    <row r="3" spans="1:7">
      <c r="A3" s="58" t="s">
        <v>40</v>
      </c>
      <c r="B3" s="58"/>
      <c r="C3" s="58"/>
      <c r="D3" s="58"/>
      <c r="E3" s="58"/>
      <c r="F3" s="58"/>
    </row>
    <row r="4" spans="1:7">
      <c r="A4" s="59"/>
      <c r="B4" s="59"/>
      <c r="C4" s="59"/>
      <c r="D4" s="59"/>
      <c r="E4" s="59"/>
      <c r="F4" s="59"/>
    </row>
    <row r="5" spans="1:7" ht="19.5" customHeight="1">
      <c r="A5" s="6"/>
      <c r="B5" s="6"/>
      <c r="C5" s="7"/>
      <c r="D5" s="60" t="s">
        <v>0</v>
      </c>
      <c r="E5" s="60"/>
      <c r="F5" s="60"/>
    </row>
    <row r="6" spans="1:7" s="19" customFormat="1" ht="37.5" customHeight="1">
      <c r="A6" s="61" t="s">
        <v>1</v>
      </c>
      <c r="B6" s="61" t="s">
        <v>2</v>
      </c>
      <c r="C6" s="62" t="s">
        <v>22</v>
      </c>
      <c r="D6" s="64" t="s">
        <v>41</v>
      </c>
      <c r="E6" s="66" t="s">
        <v>23</v>
      </c>
      <c r="F6" s="67"/>
    </row>
    <row r="7" spans="1:7" s="19" customFormat="1" ht="49.5" customHeight="1">
      <c r="A7" s="61"/>
      <c r="B7" s="61"/>
      <c r="C7" s="63"/>
      <c r="D7" s="65"/>
      <c r="E7" s="1" t="s">
        <v>22</v>
      </c>
      <c r="F7" s="2" t="s">
        <v>24</v>
      </c>
    </row>
    <row r="8" spans="1:7" s="7" customFormat="1" ht="20.100000000000001" customHeight="1">
      <c r="A8" s="8"/>
      <c r="B8" s="21" t="s">
        <v>9</v>
      </c>
      <c r="C8" s="43">
        <f>C9+C29</f>
        <v>17123517</v>
      </c>
      <c r="D8" s="43">
        <f>D9+D29</f>
        <v>4187333.1</v>
      </c>
      <c r="E8" s="48">
        <f>(D8/C8)*100</f>
        <v>24.453697800516096</v>
      </c>
      <c r="F8" s="48">
        <f>(D8/G8)*100</f>
        <v>145.6519921290874</v>
      </c>
      <c r="G8" s="39">
        <v>2874889</v>
      </c>
    </row>
    <row r="9" spans="1:7" s="7" customFormat="1" ht="20.100000000000001" customHeight="1">
      <c r="A9" s="9" t="s">
        <v>3</v>
      </c>
      <c r="B9" s="16" t="s">
        <v>26</v>
      </c>
      <c r="C9" s="10">
        <f>SUM(C10,C14,C26,C27,C28)</f>
        <v>15004632</v>
      </c>
      <c r="D9" s="10">
        <f>SUM(D10,D14,D26,D27,D28)</f>
        <v>4004542.1</v>
      </c>
      <c r="E9" s="45">
        <f t="shared" ref="E9:E31" si="0">(D9/C9)*100</f>
        <v>26.68870586096347</v>
      </c>
      <c r="F9" s="45">
        <f t="shared" ref="F9:F31" si="1">(D9/G9)*100</f>
        <v>140.92491450281426</v>
      </c>
      <c r="G9" s="39">
        <v>2841614</v>
      </c>
    </row>
    <row r="10" spans="1:7" s="7" customFormat="1" ht="20.100000000000001" customHeight="1">
      <c r="A10" s="9" t="s">
        <v>5</v>
      </c>
      <c r="B10" s="16" t="s">
        <v>14</v>
      </c>
      <c r="C10" s="10">
        <f>SUM(C11:C13)-C31</f>
        <v>5635506</v>
      </c>
      <c r="D10" s="10">
        <f>SUM(D11:D13)-D31</f>
        <v>2165960</v>
      </c>
      <c r="E10" s="45">
        <f t="shared" si="0"/>
        <v>38.434170773662565</v>
      </c>
      <c r="F10" s="45">
        <f t="shared" si="1"/>
        <v>165.1702444046212</v>
      </c>
      <c r="G10" s="39">
        <v>1311350</v>
      </c>
    </row>
    <row r="11" spans="1:7" s="7" customFormat="1" ht="20.100000000000001" customHeight="1">
      <c r="A11" s="11">
        <v>1</v>
      </c>
      <c r="B11" s="15" t="s">
        <v>15</v>
      </c>
      <c r="C11" s="25">
        <f>7414412</f>
        <v>7414412</v>
      </c>
      <c r="D11" s="25">
        <f>2348162-D13-54919</f>
        <v>2271491</v>
      </c>
      <c r="E11" s="26">
        <f t="shared" si="0"/>
        <v>30.636158335954356</v>
      </c>
      <c r="F11" s="26">
        <f t="shared" si="1"/>
        <v>169.37534067209057</v>
      </c>
      <c r="G11" s="39">
        <v>1341099</v>
      </c>
    </row>
    <row r="12" spans="1:7" s="14" customFormat="1" ht="48">
      <c r="A12" s="20">
        <v>2</v>
      </c>
      <c r="B12" s="27" t="s">
        <v>16</v>
      </c>
      <c r="C12" s="25"/>
      <c r="D12" s="25"/>
      <c r="E12" s="26"/>
      <c r="F12" s="26"/>
      <c r="G12" s="40"/>
    </row>
    <row r="13" spans="1:7" s="7" customFormat="1" ht="20.100000000000001" customHeight="1">
      <c r="A13" s="11">
        <v>3</v>
      </c>
      <c r="B13" s="28" t="s">
        <v>17</v>
      </c>
      <c r="C13" s="25">
        <v>47414</v>
      </c>
      <c r="D13" s="49">
        <v>21752</v>
      </c>
      <c r="E13" s="26">
        <f t="shared" si="0"/>
        <v>45.876745265111566</v>
      </c>
      <c r="F13" s="26"/>
      <c r="G13" s="39"/>
    </row>
    <row r="14" spans="1:7" s="47" customFormat="1" ht="20.100000000000001" customHeight="1">
      <c r="A14" s="9" t="s">
        <v>38</v>
      </c>
      <c r="B14" s="16" t="s">
        <v>10</v>
      </c>
      <c r="C14" s="44">
        <v>9018059</v>
      </c>
      <c r="D14" s="44">
        <v>1832881.1</v>
      </c>
      <c r="E14" s="45">
        <f t="shared" si="0"/>
        <v>20.324563190371673</v>
      </c>
      <c r="F14" s="45">
        <f t="shared" si="1"/>
        <v>119.77548318460083</v>
      </c>
      <c r="G14" s="46">
        <v>1530264</v>
      </c>
    </row>
    <row r="15" spans="1:7" s="7" customFormat="1" ht="20.100000000000001" customHeight="1">
      <c r="A15" s="9"/>
      <c r="B15" s="24" t="s">
        <v>18</v>
      </c>
      <c r="C15" s="25"/>
      <c r="D15" s="25"/>
      <c r="E15" s="26"/>
      <c r="F15" s="26"/>
      <c r="G15" s="39"/>
    </row>
    <row r="16" spans="1:7" s="7" customFormat="1" ht="20.100000000000001" customHeight="1">
      <c r="A16" s="11">
        <v>1</v>
      </c>
      <c r="B16" s="24" t="s">
        <v>19</v>
      </c>
      <c r="C16" s="25">
        <v>3105918</v>
      </c>
      <c r="D16" s="25">
        <v>724538</v>
      </c>
      <c r="E16" s="26">
        <f t="shared" si="0"/>
        <v>23.327660292383765</v>
      </c>
      <c r="F16" s="26">
        <f t="shared" si="1"/>
        <v>115.12444546136345</v>
      </c>
      <c r="G16" s="39">
        <v>629352</v>
      </c>
    </row>
    <row r="17" spans="1:7" s="7" customFormat="1" ht="20.100000000000001" customHeight="1">
      <c r="A17" s="11">
        <f>A16+1</f>
        <v>2</v>
      </c>
      <c r="B17" s="24" t="s">
        <v>20</v>
      </c>
      <c r="C17" s="25">
        <v>29147</v>
      </c>
      <c r="D17" s="25">
        <v>8169</v>
      </c>
      <c r="E17" s="26">
        <f t="shared" si="0"/>
        <v>28.026898137029537</v>
      </c>
      <c r="F17" s="26">
        <f t="shared" si="1"/>
        <v>96.926910299003325</v>
      </c>
      <c r="G17" s="39">
        <v>8428</v>
      </c>
    </row>
    <row r="18" spans="1:7" s="7" customFormat="1" ht="20.100000000000001" customHeight="1">
      <c r="A18" s="11">
        <f t="shared" ref="A18:A25" si="2">A17+1</f>
        <v>3</v>
      </c>
      <c r="B18" s="24" t="s">
        <v>27</v>
      </c>
      <c r="C18" s="25">
        <v>782669</v>
      </c>
      <c r="D18" s="25">
        <v>166983</v>
      </c>
      <c r="E18" s="26">
        <f t="shared" si="0"/>
        <v>21.335072680788432</v>
      </c>
      <c r="F18" s="26">
        <f t="shared" si="1"/>
        <v>105.1536848468819</v>
      </c>
      <c r="G18" s="39">
        <v>158799</v>
      </c>
    </row>
    <row r="19" spans="1:7" s="7" customFormat="1" ht="20.100000000000001" customHeight="1">
      <c r="A19" s="11">
        <f t="shared" si="2"/>
        <v>4</v>
      </c>
      <c r="B19" s="24" t="s">
        <v>28</v>
      </c>
      <c r="C19" s="25">
        <v>218404</v>
      </c>
      <c r="D19" s="25">
        <v>19947</v>
      </c>
      <c r="E19" s="26">
        <f t="shared" si="0"/>
        <v>9.1330744858152784</v>
      </c>
      <c r="F19" s="26">
        <f t="shared" si="1"/>
        <v>97.112950340798449</v>
      </c>
      <c r="G19" s="39">
        <v>20540</v>
      </c>
    </row>
    <row r="20" spans="1:7" s="7" customFormat="1" ht="20.100000000000001" customHeight="1">
      <c r="A20" s="11">
        <f t="shared" si="2"/>
        <v>5</v>
      </c>
      <c r="B20" s="24" t="s">
        <v>29</v>
      </c>
      <c r="C20" s="25">
        <v>39128</v>
      </c>
      <c r="D20" s="25">
        <v>3269</v>
      </c>
      <c r="E20" s="26">
        <f t="shared" si="0"/>
        <v>8.3546309548149669</v>
      </c>
      <c r="F20" s="26">
        <f t="shared" si="1"/>
        <v>134.47141094199918</v>
      </c>
      <c r="G20" s="39">
        <v>2431</v>
      </c>
    </row>
    <row r="21" spans="1:7" s="7" customFormat="1" ht="20.100000000000001" customHeight="1">
      <c r="A21" s="11">
        <f t="shared" si="2"/>
        <v>6</v>
      </c>
      <c r="B21" s="24" t="s">
        <v>30</v>
      </c>
      <c r="C21" s="25">
        <v>79852</v>
      </c>
      <c r="D21" s="25">
        <v>18609</v>
      </c>
      <c r="E21" s="26">
        <f t="shared" si="0"/>
        <v>23.304363071682612</v>
      </c>
      <c r="F21" s="26">
        <f t="shared" si="1"/>
        <v>97.931796652983891</v>
      </c>
      <c r="G21" s="39">
        <v>19002</v>
      </c>
    </row>
    <row r="22" spans="1:7" s="7" customFormat="1" ht="20.100000000000001" customHeight="1">
      <c r="A22" s="11">
        <f t="shared" si="2"/>
        <v>7</v>
      </c>
      <c r="B22" s="24" t="s">
        <v>31</v>
      </c>
      <c r="C22" s="25">
        <v>160954</v>
      </c>
      <c r="D22" s="25">
        <v>11407</v>
      </c>
      <c r="E22" s="26">
        <f t="shared" si="0"/>
        <v>7.0871180585757418</v>
      </c>
      <c r="F22" s="26">
        <f t="shared" si="1"/>
        <v>121.71361502347418</v>
      </c>
      <c r="G22" s="39">
        <v>9372</v>
      </c>
    </row>
    <row r="23" spans="1:7" s="7" customFormat="1" ht="20.100000000000001" customHeight="1">
      <c r="A23" s="11">
        <f t="shared" si="2"/>
        <v>8</v>
      </c>
      <c r="B23" s="24" t="s">
        <v>32</v>
      </c>
      <c r="C23" s="25">
        <v>1575677</v>
      </c>
      <c r="D23" s="25">
        <v>176914.1</v>
      </c>
      <c r="E23" s="26">
        <f t="shared" si="0"/>
        <v>11.227815091544779</v>
      </c>
      <c r="F23" s="26">
        <f t="shared" si="1"/>
        <v>158.88680329782841</v>
      </c>
      <c r="G23" s="39">
        <v>111346</v>
      </c>
    </row>
    <row r="24" spans="1:7" s="7" customFormat="1" ht="20.100000000000001" customHeight="1">
      <c r="A24" s="11">
        <f t="shared" si="2"/>
        <v>9</v>
      </c>
      <c r="B24" s="24" t="s">
        <v>33</v>
      </c>
      <c r="C24" s="25">
        <v>1689387</v>
      </c>
      <c r="D24" s="25">
        <v>420949</v>
      </c>
      <c r="E24" s="26">
        <f t="shared" si="0"/>
        <v>24.917262888846665</v>
      </c>
      <c r="F24" s="26">
        <f t="shared" si="1"/>
        <v>124.34944951716437</v>
      </c>
      <c r="G24" s="39">
        <v>338521</v>
      </c>
    </row>
    <row r="25" spans="1:7" s="7" customFormat="1" ht="20.100000000000001" customHeight="1">
      <c r="A25" s="11">
        <f t="shared" si="2"/>
        <v>10</v>
      </c>
      <c r="B25" s="24" t="s">
        <v>21</v>
      </c>
      <c r="C25" s="25">
        <v>586588</v>
      </c>
      <c r="D25" s="25">
        <v>196763</v>
      </c>
      <c r="E25" s="26">
        <f t="shared" si="0"/>
        <v>33.543645625208832</v>
      </c>
      <c r="F25" s="26">
        <f t="shared" si="1"/>
        <v>120.46001359103238</v>
      </c>
      <c r="G25" s="39">
        <v>163343</v>
      </c>
    </row>
    <row r="26" spans="1:7" s="7" customFormat="1" ht="20.100000000000001" customHeight="1">
      <c r="A26" s="13" t="s">
        <v>6</v>
      </c>
      <c r="B26" s="29" t="s">
        <v>11</v>
      </c>
      <c r="C26" s="44">
        <v>72300</v>
      </c>
      <c r="D26" s="44">
        <v>5701</v>
      </c>
      <c r="E26" s="45">
        <f t="shared" si="0"/>
        <v>7.8852005532503462</v>
      </c>
      <c r="F26" s="45"/>
      <c r="G26" s="39"/>
    </row>
    <row r="27" spans="1:7" s="7" customFormat="1" ht="20.100000000000001" customHeight="1">
      <c r="A27" s="9" t="s">
        <v>7</v>
      </c>
      <c r="B27" s="16" t="s">
        <v>12</v>
      </c>
      <c r="C27" s="44">
        <v>1170</v>
      </c>
      <c r="D27" s="44"/>
      <c r="E27" s="45">
        <f t="shared" si="0"/>
        <v>0</v>
      </c>
      <c r="F27" s="45"/>
      <c r="G27" s="39"/>
    </row>
    <row r="28" spans="1:7" s="7" customFormat="1" ht="20.100000000000001" customHeight="1">
      <c r="A28" s="9" t="s">
        <v>8</v>
      </c>
      <c r="B28" s="16" t="s">
        <v>13</v>
      </c>
      <c r="C28" s="44">
        <v>277597</v>
      </c>
      <c r="D28" s="44"/>
      <c r="E28" s="45">
        <f t="shared" si="0"/>
        <v>0</v>
      </c>
      <c r="F28" s="45"/>
      <c r="G28" s="39"/>
    </row>
    <row r="29" spans="1:7" s="7" customFormat="1" ht="18.75">
      <c r="A29" s="23" t="s">
        <v>4</v>
      </c>
      <c r="B29" s="30" t="s">
        <v>34</v>
      </c>
      <c r="C29" s="10">
        <f>SUM(C30:C32)</f>
        <v>2118885</v>
      </c>
      <c r="D29" s="10">
        <f>SUM(D30:D32)</f>
        <v>182791</v>
      </c>
      <c r="E29" s="45">
        <f>(D29/C29)*100</f>
        <v>8.6267541655162976</v>
      </c>
      <c r="F29" s="45">
        <f t="shared" si="1"/>
        <v>549.33433508640121</v>
      </c>
      <c r="G29" s="39">
        <v>33275</v>
      </c>
    </row>
    <row r="30" spans="1:7" s="32" customFormat="1" ht="20.100000000000001" customHeight="1">
      <c r="A30" s="12">
        <v>1</v>
      </c>
      <c r="B30" s="24" t="s">
        <v>35</v>
      </c>
      <c r="C30" s="31">
        <v>292565</v>
      </c>
      <c r="D30" s="31">
        <f>54919+589</f>
        <v>55508</v>
      </c>
      <c r="E30" s="26">
        <f t="shared" si="0"/>
        <v>18.972877822022458</v>
      </c>
      <c r="F30" s="26">
        <f t="shared" si="1"/>
        <v>1574.2484401588201</v>
      </c>
      <c r="G30" s="41">
        <v>3526</v>
      </c>
    </row>
    <row r="31" spans="1:7" s="34" customFormat="1" ht="20.100000000000001" customHeight="1">
      <c r="A31" s="12">
        <v>2</v>
      </c>
      <c r="B31" s="24" t="s">
        <v>36</v>
      </c>
      <c r="C31" s="33">
        <v>1826320</v>
      </c>
      <c r="D31" s="33">
        <f>125948+1335</f>
        <v>127283</v>
      </c>
      <c r="E31" s="26">
        <f t="shared" si="0"/>
        <v>6.9693700994349292</v>
      </c>
      <c r="F31" s="26">
        <f t="shared" si="1"/>
        <v>427.85639853440455</v>
      </c>
      <c r="G31" s="42">
        <v>29749</v>
      </c>
    </row>
    <row r="32" spans="1:7" s="32" customFormat="1" ht="20.100000000000001" customHeight="1">
      <c r="A32" s="22">
        <v>3</v>
      </c>
      <c r="B32" s="17" t="s">
        <v>37</v>
      </c>
      <c r="C32" s="35"/>
      <c r="D32" s="35"/>
      <c r="E32" s="38"/>
      <c r="F32" s="38"/>
      <c r="G32" s="41"/>
    </row>
    <row r="33" spans="1:6" ht="19.5" customHeight="1">
      <c r="A33" s="14"/>
      <c r="B33" s="14"/>
      <c r="C33" s="7"/>
      <c r="D33" s="7"/>
      <c r="E33" s="36"/>
      <c r="F33" s="36"/>
    </row>
    <row r="34" spans="1:6" ht="18.75" customHeight="1">
      <c r="A34" s="14"/>
      <c r="B34" s="14"/>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1EF2-8DB8-4FA3-A93B-B6D0B6D4F341}">
  <dimension ref="A1:I42"/>
  <sheetViews>
    <sheetView tabSelected="1" zoomScale="85" zoomScaleNormal="85" workbookViewId="0">
      <selection activeCell="K21" sqref="K21"/>
    </sheetView>
  </sheetViews>
  <sheetFormatPr defaultColWidth="12.85546875" defaultRowHeight="15.75"/>
  <cols>
    <col min="1" max="1" width="7.28515625" style="5" customWidth="1"/>
    <col min="2" max="2" width="63.140625" style="5" customWidth="1"/>
    <col min="3" max="4" width="15.28515625" style="5" customWidth="1"/>
    <col min="5" max="5" width="13.5703125" style="4" customWidth="1"/>
    <col min="6" max="6" width="13" style="4" customWidth="1"/>
    <col min="7" max="8" width="12.85546875" style="5" hidden="1" customWidth="1"/>
    <col min="9" max="9" width="0" style="5" hidden="1" customWidth="1"/>
    <col min="10" max="16384" width="12.85546875" style="5"/>
  </cols>
  <sheetData>
    <row r="1" spans="1:9" ht="21" customHeight="1">
      <c r="A1" s="3" t="s">
        <v>39</v>
      </c>
      <c r="B1" s="3"/>
      <c r="C1" s="4"/>
      <c r="D1" s="18"/>
      <c r="E1" s="57" t="s">
        <v>25</v>
      </c>
      <c r="F1" s="57"/>
    </row>
    <row r="2" spans="1:9" ht="18.75">
      <c r="A2" s="3"/>
      <c r="B2" s="3"/>
      <c r="C2" s="4"/>
      <c r="D2" s="18"/>
      <c r="E2" s="37"/>
      <c r="F2" s="37"/>
    </row>
    <row r="3" spans="1:9">
      <c r="A3" s="58" t="s">
        <v>49</v>
      </c>
      <c r="B3" s="58"/>
      <c r="C3" s="58"/>
      <c r="D3" s="58"/>
      <c r="E3" s="58"/>
      <c r="F3" s="58"/>
    </row>
    <row r="4" spans="1:9">
      <c r="A4" s="59"/>
      <c r="B4" s="59"/>
      <c r="C4" s="59"/>
      <c r="D4" s="59"/>
      <c r="E4" s="59"/>
      <c r="F4" s="59"/>
    </row>
    <row r="5" spans="1:9" ht="19.5" customHeight="1">
      <c r="A5" s="6"/>
      <c r="B5" s="6"/>
      <c r="C5" s="7"/>
      <c r="D5" s="60" t="s">
        <v>0</v>
      </c>
      <c r="E5" s="60"/>
      <c r="F5" s="60"/>
    </row>
    <row r="6" spans="1:9" s="19" customFormat="1" ht="37.5" customHeight="1">
      <c r="A6" s="61" t="s">
        <v>1</v>
      </c>
      <c r="B6" s="61" t="s">
        <v>2</v>
      </c>
      <c r="C6" s="62" t="s">
        <v>22</v>
      </c>
      <c r="D6" s="64" t="s">
        <v>41</v>
      </c>
      <c r="E6" s="66" t="s">
        <v>23</v>
      </c>
      <c r="F6" s="67"/>
    </row>
    <row r="7" spans="1:9" s="19" customFormat="1" ht="49.5" customHeight="1">
      <c r="A7" s="61"/>
      <c r="B7" s="61"/>
      <c r="C7" s="63"/>
      <c r="D7" s="65"/>
      <c r="E7" s="1" t="s">
        <v>22</v>
      </c>
      <c r="F7" s="2" t="s">
        <v>24</v>
      </c>
      <c r="G7" s="19" t="s">
        <v>42</v>
      </c>
      <c r="H7" s="19" t="s">
        <v>43</v>
      </c>
      <c r="I7" s="19" t="s">
        <v>50</v>
      </c>
    </row>
    <row r="8" spans="1:9" s="7" customFormat="1" ht="20.100000000000001" customHeight="1">
      <c r="A8" s="8"/>
      <c r="B8" s="21" t="s">
        <v>9</v>
      </c>
      <c r="C8" s="43">
        <f>C9+C33</f>
        <v>36319846.995637581</v>
      </c>
      <c r="D8" s="43">
        <f>D9+D33</f>
        <v>12231042</v>
      </c>
      <c r="E8" s="52">
        <f>(D8/C8)*100</f>
        <v>33.675918297423131</v>
      </c>
      <c r="F8" s="52">
        <f>(D8/I8)*100</f>
        <v>157.21551974454849</v>
      </c>
      <c r="G8" s="39">
        <v>2874889</v>
      </c>
      <c r="H8" s="43">
        <f>H9+H33</f>
        <v>4187333.1</v>
      </c>
      <c r="I8" s="43">
        <f>I9+I33</f>
        <v>7779793</v>
      </c>
    </row>
    <row r="9" spans="1:9" s="7" customFormat="1" ht="20.100000000000001" customHeight="1">
      <c r="A9" s="9" t="s">
        <v>3</v>
      </c>
      <c r="B9" s="16" t="s">
        <v>26</v>
      </c>
      <c r="C9" s="51">
        <f>SUM(C10,C14,C29,C30,C31,C32)</f>
        <v>36319846.995637581</v>
      </c>
      <c r="D9" s="51">
        <f>SUM(D10,D14,D29,D30,D31)</f>
        <v>12231042</v>
      </c>
      <c r="E9" s="53">
        <f>(D9/C9)*100</f>
        <v>33.675918297423131</v>
      </c>
      <c r="F9" s="53">
        <f t="shared" ref="F9:F10" si="0">(D9/I9)*100</f>
        <v>157.21551974454849</v>
      </c>
      <c r="G9" s="39">
        <v>2841614</v>
      </c>
      <c r="H9" s="10">
        <f>SUM(H10,H14,H29,H30,H31)</f>
        <v>4004542.1</v>
      </c>
      <c r="I9" s="51">
        <f>SUM(I10,I14,I29,I30,I31)</f>
        <v>7779793</v>
      </c>
    </row>
    <row r="10" spans="1:9" s="7" customFormat="1" ht="20.100000000000001" customHeight="1">
      <c r="A10" s="9" t="s">
        <v>5</v>
      </c>
      <c r="B10" s="16" t="s">
        <v>14</v>
      </c>
      <c r="C10" s="51">
        <f>SUM(C11:C13)</f>
        <v>15411945</v>
      </c>
      <c r="D10" s="51">
        <f>SUM(D11:D13)</f>
        <v>8738324</v>
      </c>
      <c r="E10" s="53">
        <f t="shared" ref="E10:E35" si="1">(D10/C10)*100</f>
        <v>56.69838557041308</v>
      </c>
      <c r="F10" s="53">
        <f t="shared" si="0"/>
        <v>197.27090851872603</v>
      </c>
      <c r="G10" s="39">
        <v>1311350</v>
      </c>
      <c r="H10" s="10">
        <f>SUM(H11:H13)-H35</f>
        <v>2165960</v>
      </c>
      <c r="I10" s="7">
        <v>4429606</v>
      </c>
    </row>
    <row r="11" spans="1:9" s="7" customFormat="1" ht="20.100000000000001" customHeight="1">
      <c r="A11" s="11">
        <v>1</v>
      </c>
      <c r="B11" s="15" t="s">
        <v>15</v>
      </c>
      <c r="C11" s="25">
        <v>15411945</v>
      </c>
      <c r="D11" s="25">
        <v>8474574</v>
      </c>
      <c r="E11" s="54">
        <f t="shared" si="1"/>
        <v>54.987050628587106</v>
      </c>
      <c r="F11" s="54"/>
      <c r="G11" s="39">
        <v>1341099</v>
      </c>
      <c r="H11" s="25">
        <f>2348162-H13-54919</f>
        <v>2271491</v>
      </c>
    </row>
    <row r="12" spans="1:9" s="14" customFormat="1" ht="48">
      <c r="A12" s="20">
        <v>2</v>
      </c>
      <c r="B12" s="27" t="s">
        <v>16</v>
      </c>
      <c r="C12" s="25">
        <v>0</v>
      </c>
      <c r="D12" s="25">
        <v>0</v>
      </c>
      <c r="E12" s="54"/>
      <c r="F12" s="54"/>
      <c r="G12" s="40"/>
    </row>
    <row r="13" spans="1:9" s="7" customFormat="1" ht="20.100000000000001" customHeight="1">
      <c r="A13" s="11">
        <v>3</v>
      </c>
      <c r="B13" s="28" t="s">
        <v>17</v>
      </c>
      <c r="C13" s="25">
        <v>0</v>
      </c>
      <c r="D13" s="56">
        <v>263750</v>
      </c>
      <c r="E13" s="54"/>
      <c r="F13" s="54"/>
      <c r="G13" s="39"/>
      <c r="H13" s="49">
        <v>21752</v>
      </c>
    </row>
    <row r="14" spans="1:9" s="47" customFormat="1" ht="20.100000000000001" customHeight="1">
      <c r="A14" s="9" t="s">
        <v>38</v>
      </c>
      <c r="B14" s="16" t="s">
        <v>10</v>
      </c>
      <c r="C14" s="51">
        <f>SUM(C16:C28)</f>
        <v>18402173.995637584</v>
      </c>
      <c r="D14" s="51">
        <f>SUM(D16:D28)</f>
        <v>3489258</v>
      </c>
      <c r="E14" s="53">
        <f t="shared" si="1"/>
        <v>18.961118402788514</v>
      </c>
      <c r="F14" s="53">
        <f>(D14/I14)*100</f>
        <v>104.42656278852476</v>
      </c>
      <c r="G14" s="46">
        <v>1530264</v>
      </c>
      <c r="H14" s="44">
        <v>1832881.1</v>
      </c>
      <c r="I14" s="46">
        <v>3341351</v>
      </c>
    </row>
    <row r="15" spans="1:9" s="7" customFormat="1" ht="20.100000000000001" customHeight="1">
      <c r="A15" s="9"/>
      <c r="B15" s="24" t="s">
        <v>18</v>
      </c>
      <c r="C15" s="25"/>
      <c r="D15" s="25"/>
      <c r="E15" s="54"/>
      <c r="F15" s="54"/>
      <c r="G15" s="39"/>
    </row>
    <row r="16" spans="1:9" s="7" customFormat="1" ht="20.100000000000001" customHeight="1">
      <c r="A16" s="11">
        <v>1</v>
      </c>
      <c r="B16" s="24" t="s">
        <v>44</v>
      </c>
      <c r="C16" s="25">
        <v>655906</v>
      </c>
      <c r="D16" s="25">
        <v>118298</v>
      </c>
      <c r="E16" s="54"/>
      <c r="F16" s="54"/>
      <c r="G16" s="39"/>
      <c r="H16" s="14">
        <v>0</v>
      </c>
    </row>
    <row r="17" spans="1:9" s="7" customFormat="1" ht="20.100000000000001" customHeight="1">
      <c r="A17" s="11">
        <v>2</v>
      </c>
      <c r="B17" s="24" t="s">
        <v>45</v>
      </c>
      <c r="C17" s="25">
        <v>239346</v>
      </c>
      <c r="D17" s="25">
        <v>44697</v>
      </c>
      <c r="E17" s="54"/>
      <c r="F17" s="54"/>
      <c r="G17" s="39"/>
      <c r="H17" s="14">
        <v>0</v>
      </c>
    </row>
    <row r="18" spans="1:9" s="7" customFormat="1" ht="20.100000000000001" customHeight="1">
      <c r="A18" s="11">
        <v>3</v>
      </c>
      <c r="B18" s="24" t="s">
        <v>19</v>
      </c>
      <c r="C18" s="25">
        <v>7319751</v>
      </c>
      <c r="D18" s="25">
        <v>1415409</v>
      </c>
      <c r="E18" s="54">
        <f t="shared" si="1"/>
        <v>19.336846294361653</v>
      </c>
      <c r="F18" s="54"/>
      <c r="G18" s="39">
        <v>629352</v>
      </c>
      <c r="H18" s="25">
        <v>724538</v>
      </c>
    </row>
    <row r="19" spans="1:9" s="7" customFormat="1" ht="20.100000000000001" customHeight="1">
      <c r="A19" s="11">
        <v>4</v>
      </c>
      <c r="B19" s="24" t="s">
        <v>20</v>
      </c>
      <c r="C19" s="25">
        <v>204030</v>
      </c>
      <c r="D19" s="25">
        <v>16125</v>
      </c>
      <c r="E19" s="54">
        <f t="shared" si="1"/>
        <v>7.9032495221290979</v>
      </c>
      <c r="F19" s="54"/>
      <c r="G19" s="39">
        <v>8428</v>
      </c>
      <c r="H19" s="25">
        <v>8169</v>
      </c>
    </row>
    <row r="20" spans="1:9" s="7" customFormat="1" ht="20.100000000000001" customHeight="1">
      <c r="A20" s="11">
        <v>5</v>
      </c>
      <c r="B20" s="24" t="s">
        <v>27</v>
      </c>
      <c r="C20" s="25">
        <v>2119540</v>
      </c>
      <c r="D20" s="25">
        <v>314182</v>
      </c>
      <c r="E20" s="54">
        <f t="shared" si="1"/>
        <v>14.823121998169414</v>
      </c>
      <c r="F20" s="54"/>
      <c r="G20" s="39">
        <v>158799</v>
      </c>
      <c r="H20" s="25">
        <v>166983</v>
      </c>
    </row>
    <row r="21" spans="1:9" s="7" customFormat="1" ht="20.100000000000001" customHeight="1">
      <c r="A21" s="11">
        <v>6</v>
      </c>
      <c r="B21" s="24" t="s">
        <v>28</v>
      </c>
      <c r="C21" s="25">
        <v>228735</v>
      </c>
      <c r="D21" s="25">
        <v>43613</v>
      </c>
      <c r="E21" s="54">
        <f t="shared" si="1"/>
        <v>19.067042647605305</v>
      </c>
      <c r="F21" s="54"/>
      <c r="G21" s="39">
        <v>20540</v>
      </c>
      <c r="H21" s="25">
        <v>19947</v>
      </c>
    </row>
    <row r="22" spans="1:9" s="7" customFormat="1" ht="20.100000000000001" customHeight="1">
      <c r="A22" s="11">
        <v>7</v>
      </c>
      <c r="B22" s="24" t="s">
        <v>29</v>
      </c>
      <c r="C22" s="25">
        <v>130257</v>
      </c>
      <c r="D22" s="25">
        <v>6654</v>
      </c>
      <c r="E22" s="54">
        <f t="shared" si="1"/>
        <v>5.1083626983578618</v>
      </c>
      <c r="F22" s="54"/>
      <c r="G22" s="39">
        <v>2431</v>
      </c>
      <c r="H22" s="25">
        <v>3269</v>
      </c>
    </row>
    <row r="23" spans="1:9" s="7" customFormat="1" ht="20.100000000000001" customHeight="1">
      <c r="A23" s="11">
        <v>8</v>
      </c>
      <c r="B23" s="24" t="s">
        <v>30</v>
      </c>
      <c r="C23" s="25">
        <v>120774</v>
      </c>
      <c r="D23" s="25">
        <v>14038</v>
      </c>
      <c r="E23" s="54">
        <f t="shared" si="1"/>
        <v>11.623362644277742</v>
      </c>
      <c r="F23" s="54"/>
      <c r="G23" s="39">
        <v>19002</v>
      </c>
      <c r="H23" s="25">
        <v>18609</v>
      </c>
    </row>
    <row r="24" spans="1:9" s="7" customFormat="1" ht="20.100000000000001" customHeight="1">
      <c r="A24" s="11">
        <v>9</v>
      </c>
      <c r="B24" s="24" t="s">
        <v>31</v>
      </c>
      <c r="C24" s="25">
        <v>458129</v>
      </c>
      <c r="D24" s="25">
        <v>17381</v>
      </c>
      <c r="E24" s="54">
        <f t="shared" si="1"/>
        <v>3.7939095756871972</v>
      </c>
      <c r="F24" s="54"/>
      <c r="G24" s="39">
        <v>9372</v>
      </c>
      <c r="H24" s="25">
        <v>11407</v>
      </c>
    </row>
    <row r="25" spans="1:9" s="7" customFormat="1" ht="20.100000000000001" customHeight="1">
      <c r="A25" s="11">
        <v>10</v>
      </c>
      <c r="B25" s="24" t="s">
        <v>32</v>
      </c>
      <c r="C25" s="25">
        <v>1537962.995637584</v>
      </c>
      <c r="D25" s="25">
        <v>141151</v>
      </c>
      <c r="E25" s="54">
        <f t="shared" si="1"/>
        <v>9.1777890885784217</v>
      </c>
      <c r="F25" s="54"/>
      <c r="G25" s="39">
        <v>111346</v>
      </c>
      <c r="H25" s="25">
        <v>176914.1</v>
      </c>
    </row>
    <row r="26" spans="1:9" s="7" customFormat="1" ht="18.75">
      <c r="A26" s="11">
        <v>11</v>
      </c>
      <c r="B26" s="24" t="s">
        <v>33</v>
      </c>
      <c r="C26" s="25">
        <v>3156757</v>
      </c>
      <c r="D26" s="25">
        <v>950395</v>
      </c>
      <c r="E26" s="54">
        <f t="shared" si="1"/>
        <v>30.106688604792829</v>
      </c>
      <c r="F26" s="54"/>
      <c r="G26" s="39">
        <v>338521</v>
      </c>
      <c r="H26" s="25">
        <v>420949</v>
      </c>
    </row>
    <row r="27" spans="1:9" s="7" customFormat="1" ht="20.100000000000001" customHeight="1">
      <c r="A27" s="11">
        <v>12</v>
      </c>
      <c r="B27" s="24" t="s">
        <v>21</v>
      </c>
      <c r="C27" s="25">
        <v>2139484</v>
      </c>
      <c r="D27" s="25">
        <v>404132</v>
      </c>
      <c r="E27" s="54">
        <f t="shared" ref="E27" si="2">(D27/C27)*100</f>
        <v>18.889227495975668</v>
      </c>
      <c r="F27" s="54"/>
      <c r="G27" s="39">
        <v>163343</v>
      </c>
      <c r="H27" s="25">
        <v>196763</v>
      </c>
    </row>
    <row r="28" spans="1:9" s="7" customFormat="1" ht="20.100000000000001" customHeight="1">
      <c r="A28" s="11">
        <v>13</v>
      </c>
      <c r="B28" s="24" t="s">
        <v>46</v>
      </c>
      <c r="C28" s="25">
        <v>91502</v>
      </c>
      <c r="D28" s="25">
        <v>3183</v>
      </c>
      <c r="E28" s="54">
        <f t="shared" si="1"/>
        <v>3.4786124893444952</v>
      </c>
      <c r="F28" s="54"/>
      <c r="G28" s="39"/>
      <c r="H28" s="25">
        <v>0</v>
      </c>
    </row>
    <row r="29" spans="1:9" s="7" customFormat="1" ht="35.25" customHeight="1">
      <c r="A29" s="13" t="s">
        <v>6</v>
      </c>
      <c r="B29" s="29" t="s">
        <v>11</v>
      </c>
      <c r="C29" s="44">
        <v>92200</v>
      </c>
      <c r="D29" s="44">
        <v>3460</v>
      </c>
      <c r="E29" s="53">
        <f t="shared" si="1"/>
        <v>3.7527114967462043</v>
      </c>
      <c r="F29" s="53">
        <f>(D29/I29)*100</f>
        <v>44.155181214905568</v>
      </c>
      <c r="G29" s="39"/>
      <c r="H29" s="44">
        <v>5701</v>
      </c>
      <c r="I29" s="7">
        <v>7836</v>
      </c>
    </row>
    <row r="30" spans="1:9" s="7" customFormat="1" ht="20.100000000000001" customHeight="1">
      <c r="A30" s="9" t="s">
        <v>7</v>
      </c>
      <c r="B30" s="16" t="s">
        <v>12</v>
      </c>
      <c r="C30" s="44">
        <v>2170</v>
      </c>
      <c r="D30" s="44">
        <v>0</v>
      </c>
      <c r="E30" s="53">
        <f t="shared" si="1"/>
        <v>0</v>
      </c>
      <c r="F30" s="53"/>
      <c r="G30" s="39"/>
      <c r="H30" s="44"/>
      <c r="I30" s="7">
        <v>1000</v>
      </c>
    </row>
    <row r="31" spans="1:9" s="7" customFormat="1" ht="20.100000000000001" customHeight="1">
      <c r="A31" s="9" t="s">
        <v>8</v>
      </c>
      <c r="B31" s="16" t="s">
        <v>13</v>
      </c>
      <c r="C31" s="44">
        <v>838005</v>
      </c>
      <c r="D31" s="44">
        <v>0</v>
      </c>
      <c r="E31" s="53">
        <f t="shared" si="1"/>
        <v>0</v>
      </c>
      <c r="F31" s="53"/>
      <c r="G31" s="39"/>
      <c r="H31" s="44"/>
    </row>
    <row r="32" spans="1:9" s="7" customFormat="1" ht="20.100000000000001" customHeight="1">
      <c r="A32" s="9" t="s">
        <v>47</v>
      </c>
      <c r="B32" s="16" t="s">
        <v>48</v>
      </c>
      <c r="C32" s="44">
        <v>1573353</v>
      </c>
      <c r="D32" s="44">
        <v>0</v>
      </c>
      <c r="E32" s="53">
        <f t="shared" si="1"/>
        <v>0</v>
      </c>
      <c r="F32" s="53"/>
      <c r="G32" s="39"/>
      <c r="H32" s="44"/>
    </row>
    <row r="33" spans="1:8" s="7" customFormat="1" ht="37.5" customHeight="1">
      <c r="A33" s="23" t="s">
        <v>4</v>
      </c>
      <c r="B33" s="30" t="s">
        <v>34</v>
      </c>
      <c r="C33" s="51">
        <f>SUM(C34:C36)</f>
        <v>0</v>
      </c>
      <c r="D33" s="51">
        <f>SUM(D34:D36)</f>
        <v>0</v>
      </c>
      <c r="E33" s="53"/>
      <c r="F33" s="53"/>
      <c r="G33" s="39">
        <v>33275</v>
      </c>
      <c r="H33" s="10">
        <f>SUM(H34:H36)</f>
        <v>182791</v>
      </c>
    </row>
    <row r="34" spans="1:8" s="32" customFormat="1" ht="20.100000000000001" customHeight="1">
      <c r="A34" s="12">
        <v>1</v>
      </c>
      <c r="B34" s="24" t="s">
        <v>35</v>
      </c>
      <c r="C34" s="25"/>
      <c r="D34" s="25"/>
      <c r="E34" s="54"/>
      <c r="F34" s="54"/>
      <c r="G34" s="41">
        <v>3526</v>
      </c>
      <c r="H34" s="31">
        <f>54919+589</f>
        <v>55508</v>
      </c>
    </row>
    <row r="35" spans="1:8" s="34" customFormat="1" ht="20.100000000000001" customHeight="1">
      <c r="A35" s="12">
        <v>2</v>
      </c>
      <c r="B35" s="24" t="s">
        <v>36</v>
      </c>
      <c r="C35" s="25"/>
      <c r="D35" s="25"/>
      <c r="E35" s="54"/>
      <c r="F35" s="54"/>
      <c r="G35" s="42">
        <v>29749</v>
      </c>
      <c r="H35" s="33">
        <f>125948+1335</f>
        <v>127283</v>
      </c>
    </row>
    <row r="36" spans="1:8" s="32" customFormat="1" ht="20.100000000000001" customHeight="1">
      <c r="A36" s="22">
        <v>3</v>
      </c>
      <c r="B36" s="17" t="s">
        <v>37</v>
      </c>
      <c r="C36" s="50"/>
      <c r="D36" s="50"/>
      <c r="E36" s="55"/>
      <c r="F36" s="55"/>
      <c r="G36" s="41"/>
    </row>
    <row r="37" spans="1:8" ht="19.5" customHeight="1">
      <c r="A37" s="14"/>
      <c r="B37" s="14"/>
      <c r="C37" s="7"/>
      <c r="D37" s="7"/>
      <c r="E37" s="36"/>
      <c r="F37" s="36"/>
    </row>
    <row r="38" spans="1:8" ht="18.75" customHeight="1">
      <c r="A38" s="14"/>
      <c r="B38" s="14"/>
      <c r="C38" s="7"/>
      <c r="D38" s="7"/>
    </row>
    <row r="39" spans="1:8" ht="18.75">
      <c r="A39" s="7"/>
      <c r="B39" s="7"/>
      <c r="C39" s="7"/>
      <c r="D39" s="7"/>
    </row>
    <row r="40" spans="1:8" ht="18.75">
      <c r="A40" s="7"/>
      <c r="B40" s="7"/>
      <c r="C40" s="7"/>
      <c r="D40" s="7"/>
    </row>
    <row r="41" spans="1:8" ht="18.75">
      <c r="A41" s="7"/>
      <c r="B41" s="7"/>
      <c r="C41" s="7"/>
      <c r="D41" s="7"/>
    </row>
    <row r="42" spans="1:8" ht="18.75">
      <c r="A42" s="7"/>
      <c r="B42" s="7"/>
      <c r="C42" s="7"/>
      <c r="D42" s="7"/>
    </row>
  </sheetData>
  <mergeCells count="9">
    <mergeCell ref="E1:F1"/>
    <mergeCell ref="A3:F3"/>
    <mergeCell ref="A4:F4"/>
    <mergeCell ref="D5:F5"/>
    <mergeCell ref="A6:A7"/>
    <mergeCell ref="B6:B7"/>
    <mergeCell ref="C6:C7"/>
    <mergeCell ref="D6:D7"/>
    <mergeCell ref="E6:F6"/>
  </mergeCells>
  <printOptions horizontalCentered="1"/>
  <pageMargins left="0.25" right="0.25"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D773C08-F1C5-4CF0-A3E3-9CDC3EAC21D4}">
  <ds:schemaRef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I.2026</vt:lpstr>
      <vt:lpstr>'Quý 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TCLOI</cp:lastModifiedBy>
  <cp:lastPrinted>2026-04-16T08:44:57Z</cp:lastPrinted>
  <dcterms:created xsi:type="dcterms:W3CDTF">2018-08-22T07:49:45Z</dcterms:created>
  <dcterms:modified xsi:type="dcterms:W3CDTF">2026-04-17T02:11:34Z</dcterms:modified>
</cp:coreProperties>
</file>